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'Лист1'!$A$1:$E$70</definedName>
  </definedNames>
  <calcPr fullCalcOnLoad="1"/>
</workbook>
</file>

<file path=xl/sharedStrings.xml><?xml version="1.0" encoding="utf-8"?>
<sst xmlns="http://schemas.openxmlformats.org/spreadsheetml/2006/main" count="139" uniqueCount="135">
  <si>
    <t>Код</t>
  </si>
  <si>
    <t>000 1 00 00000 00 0000 000</t>
  </si>
  <si>
    <t>000 1 01 00000 00 0000 000</t>
  </si>
  <si>
    <t>000 1 06 00000 00 0000 000</t>
  </si>
  <si>
    <t>000 1 06 01030 10 0000 110</t>
  </si>
  <si>
    <t>Наименование</t>
  </si>
  <si>
    <t>ДОХОДЫ</t>
  </si>
  <si>
    <t>Налоги на прибыль, доходы</t>
  </si>
  <si>
    <t>Единый сельскохозяйственный налог</t>
  </si>
  <si>
    <t>000 2 02 00000 00 0000 000</t>
  </si>
  <si>
    <t>01.00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</si>
  <si>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</si>
  <si>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</si>
  <si>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Резервные фонды</t>
  </si>
  <si>
    <t>03.00</t>
  </si>
  <si>
    <t>Национальная безопасность и правоохранительная деятельность</t>
  </si>
  <si>
    <t>05.00</t>
  </si>
  <si>
    <t>Жилищно-коммунальное хозяйство</t>
  </si>
  <si>
    <t>Коммунальное хозяйство</t>
  </si>
  <si>
    <t>08.00</t>
  </si>
  <si>
    <t>Культура</t>
  </si>
  <si>
    <t>ИТОГО:</t>
  </si>
  <si>
    <t>01.02</t>
  </si>
  <si>
    <t>01.04</t>
  </si>
  <si>
    <t>05.02</t>
  </si>
  <si>
    <t>08.01</t>
  </si>
  <si>
    <t>Расходы</t>
  </si>
  <si>
    <t>Доходы</t>
  </si>
  <si>
    <t>в тыс. руб.</t>
  </si>
  <si>
    <t>02.00</t>
  </si>
  <si>
    <t>Национальная оборона</t>
  </si>
  <si>
    <t>000 1 05 03000 01 0000 000</t>
  </si>
  <si>
    <t>000 1 05 00000 00 0000 000</t>
  </si>
  <si>
    <t>10.00</t>
  </si>
  <si>
    <t>Социальная политика</t>
  </si>
  <si>
    <t>10.03</t>
  </si>
  <si>
    <t>04.00</t>
  </si>
  <si>
    <t>Национальная экономика</t>
  </si>
  <si>
    <t>07.00</t>
  </si>
  <si>
    <t>07.07</t>
  </si>
  <si>
    <t>Дефицит, профицит</t>
  </si>
  <si>
    <t>08.04</t>
  </si>
  <si>
    <t>ИТОГО ДОХОДОВ</t>
  </si>
  <si>
    <t>02.03</t>
  </si>
  <si>
    <t>04.12</t>
  </si>
  <si>
    <t>Другие вопросы в области национальной экономики</t>
  </si>
  <si>
    <t>05.03</t>
  </si>
  <si>
    <t>Благоустройство</t>
  </si>
  <si>
    <t>Налог на доходы физических лиц</t>
  </si>
  <si>
    <t>Налоги на совокупный  доход</t>
  </si>
  <si>
    <t>Налоги на имущество</t>
  </si>
  <si>
    <t>05.05</t>
  </si>
  <si>
    <t>Другие вопросы в области ЖКХ</t>
  </si>
  <si>
    <t>Образование</t>
  </si>
  <si>
    <t>Функционирование высшего должностного лица субъекта РФ и муниципального образования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</si>
  <si>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</si>
  <si>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</si>
  <si>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</si>
  <si>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Физическая культура и спорт</t>
  </si>
  <si>
    <t>Социальное обеспечение населения</t>
  </si>
  <si>
    <t>10.01</t>
  </si>
  <si>
    <t>Пенсионное обеспечение</t>
  </si>
  <si>
    <t>11.00</t>
  </si>
  <si>
    <t xml:space="preserve">Утвержден-ный план </t>
  </si>
  <si>
    <t>% к утвержден. плану</t>
  </si>
  <si>
    <t>Утвержденный план</t>
  </si>
  <si>
    <t>01.11</t>
  </si>
  <si>
    <t>01.13</t>
  </si>
  <si>
    <t xml:space="preserve">Культура, кинематография </t>
  </si>
  <si>
    <t>11.05</t>
  </si>
  <si>
    <t>Другие вопросы в области физической культуры и спорта</t>
  </si>
  <si>
    <t>12.00</t>
  </si>
  <si>
    <t>12.04</t>
  </si>
  <si>
    <t>Другие вопросы в области средств массовой информации</t>
  </si>
  <si>
    <t>Средства массовой информации</t>
  </si>
  <si>
    <t>000 1 01 02000 01 0000 110</t>
  </si>
  <si>
    <t>Дорожное хозяйство</t>
  </si>
  <si>
    <t>Другие вопросы в области культуры</t>
  </si>
  <si>
    <t>01.06</t>
  </si>
  <si>
    <t>Обеспечение деятельности финансовых органов, финансово-бюджетного надзора</t>
  </si>
  <si>
    <t>04.09</t>
  </si>
  <si>
    <t>Безвозмездные поступления от других бюджетов бюджетной системы Российской Федерации</t>
  </si>
  <si>
    <t>000 1 03 02000 01 0000 000</t>
  </si>
  <si>
    <t>000 2 00 00000 00 0000 000</t>
  </si>
  <si>
    <t xml:space="preserve">Безвозмездные поступления </t>
  </si>
  <si>
    <t>Акцизы по подакцизным товарам (продукции), производимым на территории Российской Федерации - Акцизы на ГСМ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</si>
  <si>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</si>
  <si>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</si>
  <si>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</si>
  <si>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</si>
  <si>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</si>
  <si>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Дотации бюджетам субъектов Российской Федерации и муниципальных образований
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</si>
  <si>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</si>
  <si>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</t>
  </si>
  <si>
    <t>Прочие субсидии бюджетам сельских поселений (на сбалансированность)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</si>
  <si>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</si>
  <si>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</si>
  <si>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(административная комиссия)</t>
  </si>
  <si>
    <t>НАЛОГОВЫЕ И НЕНАЛОГОВЫЕ ДОХОДЫ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</si>
  <si>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</si>
  <si>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</si>
  <si>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сельских поселений
</t>
  </si>
  <si>
    <t>000 2 02 20000 00 0000 000</t>
  </si>
  <si>
    <t>000 2 02 30000 00 0000 000</t>
  </si>
  <si>
    <t xml:space="preserve">Молодежная политика 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</si>
  <si>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</si>
  <si>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Прочие субсидии </t>
  </si>
  <si>
    <t>000 1 11 05025 10 0000 110</t>
  </si>
  <si>
    <t>Доходы, полученные в виде аренднй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</si>
  <si>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000 2 02 10000 00 0000 150</t>
  </si>
  <si>
    <t>000 2 02 15001 10 0000 150</t>
  </si>
  <si>
    <t>000 2 02 25555 10 0000 150</t>
  </si>
  <si>
    <t>000 2 02 29999 10 0000 150</t>
  </si>
  <si>
    <t>000 2 02 35118 10 0000 150</t>
  </si>
  <si>
    <t>000 2 02 30024 10 0000 150</t>
  </si>
  <si>
    <t>000 2 02 40000 00 0000 150</t>
  </si>
  <si>
    <t>000 2 02 40014 10 0000 150</t>
  </si>
  <si>
    <t>000 2 02 49999 10 0000 150</t>
  </si>
  <si>
    <t>01.07</t>
  </si>
  <si>
    <t>Обеспечение проведения выборов и референдумов</t>
  </si>
  <si>
    <t xml:space="preserve"> </t>
  </si>
  <si>
    <t>000 1 16 00000 00 0000 140</t>
  </si>
  <si>
    <t>Штрафы, санкции, возещения ущерба</t>
  </si>
  <si>
    <t>03.10</t>
  </si>
  <si>
    <t>03.14</t>
  </si>
  <si>
    <t>другие вопросы в области национальной безопасности</t>
  </si>
  <si>
    <t>000 1 09 04053 01 0000 110</t>
  </si>
  <si>
    <t>Земельный налог (по обязательствам, возникшим до 1 января 2006 года), мобилизуемый на территориях сельских поселений</t>
  </si>
  <si>
    <t>000 1 16 00000 00 0000 000</t>
  </si>
  <si>
    <t>Штрафы, санкции, возмещение ущерба</t>
  </si>
  <si>
    <t>Доходы от сумм пеней, предусмотренных законодательством Российской Федерации о налогах</t>
  </si>
  <si>
    <t>000 1 16 80000 02 0000 140</t>
  </si>
  <si>
    <t xml:space="preserve">Справка об исполнении бюджета за 9 месяцев 2023 года  Наголенского сельского поселения </t>
  </si>
  <si>
    <t>Факт за 9 мес. 2023г.</t>
  </si>
  <si>
    <t>Факт за 9мес. 2023г.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</si>
</sst>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ман.&quot;;\-#,##0\ &quot;ман.&quot;"/>
    <numFmt numFmtId="173" formatCode="#,##0\ &quot;ман.&quot;;[Red]\-#,##0\ &quot;ман.&quot;"/>
    <numFmt numFmtId="174" formatCode="#,##0.00\ &quot;ман.&quot;;\-#,##0.00\ &quot;ман.&quot;"/>
    <numFmt numFmtId="175" formatCode="#,##0.00\ &quot;ман.&quot;;[Red]\-#,##0.00\ &quot;ман.&quot;"/>
    <numFmt numFmtId="176" formatCode="_-* #,##0\ &quot;ман.&quot;_-;\-* #,##0\ &quot;ман.&quot;_-;_-* &quot;-&quot;\ &quot;ман.&quot;_-;_-@_-"/>
    <numFmt numFmtId="177" formatCode="_-* #,##0\ _м_а_н_._-;\-* #,##0\ _м_а_н_._-;_-* &quot;-&quot;\ _м_а_н_._-;_-@_-"/>
    <numFmt numFmtId="178" formatCode="_-* #,##0.00\ &quot;ман.&quot;_-;\-* #,##0.00\ &quot;ман.&quot;_-;_-* &quot;-&quot;??\ &quot;ман.&quot;_-;_-@_-"/>
    <numFmt numFmtId="179" formatCode="_-* #,##0.00\ _м_а_н_._-;\-* #,##0.00\ _м_а_н_._-;_-* &quot;-&quot;??\ _м_а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184" fontId="1" fillId="0" borderId="0" xfId="0" applyNumberFormat="1" applyFont="1" applyAlignment="1">
      <alignment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84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84" fontId="2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left" vertical="top" wrapText="1"/>
    </xf>
    <xf numFmtId="184" fontId="2" fillId="0" borderId="11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view="pageBreakPreview" zoomScaleSheetLayoutView="100" zoomScalePageLayoutView="0" workbookViewId="0" topLeftCell="A1">
      <selection activeCell="D49" sqref="D49"/>
    </sheetView>
  </sheetViews>
  <sheetFormatPr defaultColWidth="9.00390625" defaultRowHeight="12.75"/>
  <cols>
    <col min="1" max="1" width="23.75390625" style="0" customWidth="1"/>
    <col min="2" max="2" width="45.375" style="0" customWidth="1"/>
    <col min="3" max="3" width="13.375" style="0" customWidth="1"/>
    <col min="4" max="4" width="13.75390625" style="0" customWidth="1"/>
    <col min="5" max="5" width="14.875" style="0" customWidth="1"/>
  </cols>
  <sheetData>
    <row r="1" spans="1:7" ht="15.75">
      <c r="A1" s="38" t="s">
        <v>132</v>
      </c>
      <c r="B1" s="38"/>
      <c r="C1" s="38"/>
      <c r="D1" s="38"/>
      <c r="E1" s="38"/>
      <c r="F1" s="1"/>
      <c r="G1" s="6"/>
    </row>
    <row r="2" spans="1:7" ht="15.75" customHeight="1">
      <c r="A2" s="39" t="s">
        <v>27</v>
      </c>
      <c r="B2" s="39"/>
      <c r="C2" s="39"/>
      <c r="D2" s="39"/>
      <c r="E2" s="10" t="s">
        <v>28</v>
      </c>
      <c r="F2" s="6"/>
      <c r="G2" s="6"/>
    </row>
    <row r="3" spans="1:9" ht="39" customHeight="1">
      <c r="A3" s="22" t="s">
        <v>0</v>
      </c>
      <c r="B3" s="22" t="s">
        <v>5</v>
      </c>
      <c r="C3" s="22" t="s">
        <v>63</v>
      </c>
      <c r="D3" s="22" t="s">
        <v>133</v>
      </c>
      <c r="E3" s="16" t="s">
        <v>64</v>
      </c>
      <c r="F3" s="7"/>
      <c r="G3" s="7"/>
      <c r="H3" s="1"/>
      <c r="I3" s="1"/>
    </row>
    <row r="4" spans="1:9" ht="12.75">
      <c r="A4" s="41" t="s">
        <v>6</v>
      </c>
      <c r="B4" s="42"/>
      <c r="C4" s="42"/>
      <c r="D4" s="42"/>
      <c r="E4" s="43"/>
      <c r="F4" s="7"/>
      <c r="G4" s="7"/>
      <c r="H4" s="1"/>
      <c r="I4" s="1"/>
    </row>
    <row r="5" spans="1:9" ht="12.75" customHeight="1">
      <c r="A5" s="3" t="s">
        <v>1</v>
      </c>
      <c r="B5" s="3" t="s">
        <v>98</v>
      </c>
      <c r="C5" s="22">
        <f>C6+C8+C9+C11+C16+C17</f>
        <v>2613.5</v>
      </c>
      <c r="D5" s="16">
        <f>D6+D8+D9+D11+D16+D17+G14</f>
        <v>1953</v>
      </c>
      <c r="E5" s="16">
        <f aca="true" t="shared" si="0" ref="E5:E20">(D5/C5)*100</f>
        <v>74.72737708054333</v>
      </c>
      <c r="F5" s="7"/>
      <c r="G5" s="7"/>
      <c r="H5" s="1"/>
      <c r="I5" s="1"/>
    </row>
    <row r="6" spans="1:9" ht="12.75" customHeight="1">
      <c r="A6" s="3" t="s">
        <v>2</v>
      </c>
      <c r="B6" s="3" t="s">
        <v>7</v>
      </c>
      <c r="C6" s="22">
        <f>SUM(C7:C7)</f>
        <v>423.2</v>
      </c>
      <c r="D6" s="22">
        <f>D7</f>
        <v>508.9</v>
      </c>
      <c r="E6" s="16">
        <f t="shared" si="0"/>
        <v>120.25047258979207</v>
      </c>
      <c r="F6" s="7"/>
      <c r="G6" s="7"/>
      <c r="H6" s="1"/>
      <c r="I6" s="1"/>
    </row>
    <row r="7" spans="1:9" ht="12.75" customHeight="1">
      <c r="A7" s="5" t="s">
        <v>75</v>
      </c>
      <c r="B7" s="5" t="s">
        <v>48</v>
      </c>
      <c r="C7" s="12">
        <v>423.2</v>
      </c>
      <c r="D7" s="12">
        <v>508.9</v>
      </c>
      <c r="E7" s="11">
        <f t="shared" si="0"/>
        <v>120.25047258979207</v>
      </c>
      <c r="F7" s="7"/>
      <c r="G7" s="7"/>
      <c r="H7" s="1"/>
      <c r="I7" s="1"/>
    </row>
    <row r="8" spans="1:9" ht="39.75" customHeight="1">
      <c r="A8" s="3" t="s">
        <v>82</v>
      </c>
      <c r="B8" s="3" t="s">
        <v>85</v>
      </c>
      <c r="C8" s="22">
        <v>861.4</v>
      </c>
      <c r="D8" s="22">
        <v>725.4</v>
      </c>
      <c r="E8" s="16">
        <f t="shared" si="0"/>
        <v>84.21174831669376</v>
      </c>
      <c r="F8" s="7"/>
      <c r="G8" s="7"/>
      <c r="H8" s="1"/>
      <c r="I8" s="1"/>
    </row>
    <row r="9" spans="1:9" ht="12.75" customHeight="1">
      <c r="A9" s="3" t="s">
        <v>32</v>
      </c>
      <c r="B9" s="3" t="s">
        <v>49</v>
      </c>
      <c r="C9" s="22">
        <f>SUM(C10)</f>
        <v>517.7</v>
      </c>
      <c r="D9" s="22">
        <f>D10</f>
        <v>409.6</v>
      </c>
      <c r="E9" s="16">
        <f t="shared" si="0"/>
        <v>79.119180992853</v>
      </c>
      <c r="F9" s="7"/>
      <c r="G9" s="7"/>
      <c r="H9" s="1"/>
      <c r="I9" s="1"/>
    </row>
    <row r="10" spans="1:9" ht="12.75" customHeight="1">
      <c r="A10" s="5" t="s">
        <v>31</v>
      </c>
      <c r="B10" s="5" t="s">
        <v>8</v>
      </c>
      <c r="C10" s="12">
        <v>517.7</v>
      </c>
      <c r="D10" s="12">
        <v>409.6</v>
      </c>
      <c r="E10" s="11">
        <f t="shared" si="0"/>
        <v>79.119180992853</v>
      </c>
      <c r="F10" s="7"/>
      <c r="G10" s="7"/>
      <c r="H10" s="1"/>
      <c r="I10" s="1"/>
    </row>
    <row r="11" spans="1:9" ht="12.75" customHeight="1">
      <c r="A11" s="3" t="s">
        <v>3</v>
      </c>
      <c r="B11" s="3" t="s">
        <v>50</v>
      </c>
      <c r="C11" s="22">
        <f>SUM(C12:C14)</f>
        <v>711.9</v>
      </c>
      <c r="D11" s="22">
        <f>D12+D13+D14</f>
        <v>197.70000000000002</v>
      </c>
      <c r="E11" s="16">
        <f t="shared" si="0"/>
        <v>27.77075431942689</v>
      </c>
      <c r="F11" s="7"/>
      <c r="G11" s="7"/>
      <c r="H11" s="1"/>
      <c r="I11" s="1"/>
    </row>
    <row r="12" spans="1:9" ht="38.25" customHeight="1">
      <c r="A12" s="5" t="s">
        <v>4</v>
      </c>
      <c r="B12" s="29" t="s">
        <v>86</v>
      </c>
      <c r="C12" s="12">
        <v>128.1</v>
      </c>
      <c r="D12" s="12">
        <v>-19.6</v>
      </c>
      <c r="E12" s="11">
        <f t="shared" si="0"/>
        <v>-15.300546448087434</v>
      </c>
      <c r="F12" s="7"/>
      <c r="G12" s="7"/>
      <c r="H12" s="1"/>
      <c r="I12" s="1"/>
    </row>
    <row r="13" spans="1:9" ht="38.25">
      <c r="A13" s="5" t="s">
        <v>87</v>
      </c>
      <c r="B13" s="30" t="s">
        <v>88</v>
      </c>
      <c r="C13" s="12">
        <v>0</v>
      </c>
      <c r="D13" s="12">
        <v>0</v>
      </c>
      <c r="E13" s="11">
        <v>0</v>
      </c>
      <c r="F13" s="7"/>
      <c r="G13" s="7"/>
      <c r="H13" s="1"/>
      <c r="I13" s="1"/>
    </row>
    <row r="14" spans="1:9" ht="26.25" customHeight="1">
      <c r="A14" s="5" t="s">
        <v>89</v>
      </c>
      <c r="B14" s="30" t="s">
        <v>90</v>
      </c>
      <c r="C14" s="12">
        <v>583.8</v>
      </c>
      <c r="D14" s="12">
        <v>217.3</v>
      </c>
      <c r="E14" s="11">
        <f t="shared" si="0"/>
        <v>37.22165125042823</v>
      </c>
      <c r="F14" s="7"/>
      <c r="G14" s="7"/>
      <c r="H14" s="1"/>
      <c r="I14" s="1"/>
    </row>
    <row r="15" spans="1:9" ht="0.75" customHeight="1">
      <c r="A15" s="3" t="s">
        <v>126</v>
      </c>
      <c r="B15" s="31" t="s">
        <v>127</v>
      </c>
      <c r="C15" s="22">
        <v>0</v>
      </c>
      <c r="D15" s="22">
        <v>0</v>
      </c>
      <c r="E15" s="16" t="e">
        <f t="shared" si="0"/>
        <v>#DIV/0!</v>
      </c>
      <c r="F15" s="7"/>
      <c r="G15" s="7"/>
      <c r="H15" s="1"/>
      <c r="I15" s="1"/>
    </row>
    <row r="16" spans="1:9" ht="78" customHeight="1">
      <c r="A16" s="3" t="s">
        <v>107</v>
      </c>
      <c r="B16" s="31" t="s">
        <v>108</v>
      </c>
      <c r="C16" s="22">
        <v>99.3</v>
      </c>
      <c r="D16" s="22">
        <v>104.6</v>
      </c>
      <c r="E16" s="16">
        <f t="shared" si="0"/>
        <v>105.337361530715</v>
      </c>
      <c r="F16" s="7"/>
      <c r="G16" s="7"/>
      <c r="H16" s="1"/>
      <c r="I16" s="1"/>
    </row>
    <row r="17" spans="1:9" ht="34.5" customHeight="1">
      <c r="A17" s="3" t="s">
        <v>128</v>
      </c>
      <c r="B17" s="31" t="s">
        <v>129</v>
      </c>
      <c r="C17" s="22">
        <f>C19</f>
        <v>0</v>
      </c>
      <c r="D17" s="22">
        <f>D19</f>
        <v>6.8</v>
      </c>
      <c r="E17" s="16" t="e">
        <f t="shared" si="0"/>
        <v>#DIV/0!</v>
      </c>
      <c r="F17" s="7"/>
      <c r="G17" s="7"/>
      <c r="H17" s="1"/>
      <c r="I17" s="1"/>
    </row>
    <row r="18" spans="1:9" ht="1.5" customHeight="1" hidden="1">
      <c r="A18" s="3" t="s">
        <v>121</v>
      </c>
      <c r="B18" s="3" t="s">
        <v>122</v>
      </c>
      <c r="C18" s="22">
        <v>0</v>
      </c>
      <c r="D18" s="22">
        <v>0</v>
      </c>
      <c r="E18" s="16" t="e">
        <f t="shared" si="0"/>
        <v>#DIV/0!</v>
      </c>
      <c r="F18" s="7"/>
      <c r="G18" s="7"/>
      <c r="H18" s="1"/>
      <c r="I18" s="1"/>
    </row>
    <row r="19" spans="1:9" ht="28.5" customHeight="1">
      <c r="A19" s="5" t="s">
        <v>131</v>
      </c>
      <c r="B19" s="5" t="s">
        <v>130</v>
      </c>
      <c r="C19" s="12">
        <v>0</v>
      </c>
      <c r="D19" s="12">
        <v>6.8</v>
      </c>
      <c r="E19" s="11" t="e">
        <f t="shared" si="0"/>
        <v>#DIV/0!</v>
      </c>
      <c r="F19" s="7"/>
      <c r="G19" s="7"/>
      <c r="H19" s="1"/>
      <c r="I19" s="1"/>
    </row>
    <row r="20" spans="1:9" ht="12.75" customHeight="1">
      <c r="A20" s="3" t="s">
        <v>83</v>
      </c>
      <c r="B20" s="3" t="s">
        <v>84</v>
      </c>
      <c r="C20" s="16">
        <f>SUM(C21)</f>
        <v>5088.8</v>
      </c>
      <c r="D20" s="16">
        <f>SUM(D21)</f>
        <v>4243.6</v>
      </c>
      <c r="E20" s="16">
        <f t="shared" si="0"/>
        <v>83.39097626159409</v>
      </c>
      <c r="F20" s="7"/>
      <c r="G20" s="7"/>
      <c r="H20" s="1"/>
      <c r="I20" s="1"/>
    </row>
    <row r="21" spans="1:9" ht="25.5">
      <c r="A21" s="3" t="s">
        <v>9</v>
      </c>
      <c r="B21" s="3" t="s">
        <v>81</v>
      </c>
      <c r="C21" s="16">
        <f>SUM(C22+C24+C28+C31)</f>
        <v>5088.8</v>
      </c>
      <c r="D21" s="16">
        <f>SUM(D22+D24+D28)+D31</f>
        <v>4243.6</v>
      </c>
      <c r="E21" s="16">
        <f aca="true" t="shared" si="1" ref="E21:E34">(D21/C21)*100</f>
        <v>83.39097626159409</v>
      </c>
      <c r="F21" s="7"/>
      <c r="G21" s="7"/>
      <c r="H21" s="1"/>
      <c r="I21" s="1"/>
    </row>
    <row r="22" spans="1:9" ht="26.25" customHeight="1">
      <c r="A22" s="3" t="s">
        <v>109</v>
      </c>
      <c r="B22" s="3" t="s">
        <v>91</v>
      </c>
      <c r="C22" s="22">
        <f>SUM(C23:C23)</f>
        <v>1411</v>
      </c>
      <c r="D22" s="22">
        <f>SUM(D23:D23)</f>
        <v>1058.2</v>
      </c>
      <c r="E22" s="16">
        <f t="shared" si="1"/>
        <v>74.99645641389087</v>
      </c>
      <c r="F22" s="7"/>
      <c r="G22" s="7"/>
      <c r="H22" s="1"/>
      <c r="I22" s="1"/>
    </row>
    <row r="23" spans="1:9" ht="25.5" customHeight="1">
      <c r="A23" s="5" t="s">
        <v>110</v>
      </c>
      <c r="B23" s="5" t="s">
        <v>92</v>
      </c>
      <c r="C23" s="11">
        <v>1411</v>
      </c>
      <c r="D23" s="12">
        <v>1058.2</v>
      </c>
      <c r="E23" s="11">
        <f t="shared" si="1"/>
        <v>74.99645641389087</v>
      </c>
      <c r="F23" s="7"/>
      <c r="G23" s="7"/>
      <c r="H23" s="1"/>
      <c r="I23" s="1"/>
    </row>
    <row r="24" spans="1:9" ht="25.5" hidden="1">
      <c r="A24" s="3" t="s">
        <v>102</v>
      </c>
      <c r="B24" s="3" t="s">
        <v>93</v>
      </c>
      <c r="C24" s="22">
        <f>SUM(C25:C26)</f>
        <v>0</v>
      </c>
      <c r="D24" s="22">
        <f>SUM(D25:D27)</f>
        <v>0</v>
      </c>
      <c r="E24" s="16" t="e">
        <f t="shared" si="1"/>
        <v>#DIV/0!</v>
      </c>
      <c r="F24" s="7"/>
      <c r="G24" s="7"/>
      <c r="H24" s="1"/>
      <c r="I24" s="1"/>
    </row>
    <row r="25" spans="1:9" ht="51" hidden="1">
      <c r="A25" s="5" t="s">
        <v>111</v>
      </c>
      <c r="B25" s="5" t="s">
        <v>105</v>
      </c>
      <c r="C25" s="12">
        <v>0</v>
      </c>
      <c r="D25" s="12">
        <v>0</v>
      </c>
      <c r="E25" s="11" t="e">
        <f t="shared" si="1"/>
        <v>#DIV/0!</v>
      </c>
      <c r="F25" s="7"/>
      <c r="G25" s="7"/>
      <c r="H25" s="1"/>
      <c r="I25" s="1"/>
    </row>
    <row r="26" spans="1:9" ht="0.75" customHeight="1">
      <c r="A26" s="5" t="s">
        <v>112</v>
      </c>
      <c r="B26" s="5" t="s">
        <v>94</v>
      </c>
      <c r="C26" s="12">
        <v>0</v>
      </c>
      <c r="D26" s="12">
        <v>0</v>
      </c>
      <c r="E26" s="11" t="e">
        <f t="shared" si="1"/>
        <v>#DIV/0!</v>
      </c>
      <c r="F26" s="7"/>
      <c r="G26" s="7"/>
      <c r="H26" s="1"/>
      <c r="I26" s="1"/>
    </row>
    <row r="27" spans="1:9" ht="0.75" customHeight="1">
      <c r="A27" s="5" t="s">
        <v>112</v>
      </c>
      <c r="B27" s="5" t="s">
        <v>106</v>
      </c>
      <c r="C27" s="12"/>
      <c r="D27" s="12">
        <v>0</v>
      </c>
      <c r="E27" s="11"/>
      <c r="F27" s="7"/>
      <c r="G27" s="7"/>
      <c r="H27" s="1"/>
      <c r="I27" s="1"/>
    </row>
    <row r="28" spans="1:9" ht="27.75" customHeight="1">
      <c r="A28" s="3" t="s">
        <v>103</v>
      </c>
      <c r="B28" s="3" t="s">
        <v>95</v>
      </c>
      <c r="C28" s="22">
        <f>SUM(C29:C30)</f>
        <v>110.2</v>
      </c>
      <c r="D28" s="22">
        <f>SUM(D29:D30)</f>
        <v>59.5</v>
      </c>
      <c r="E28" s="16">
        <v>100</v>
      </c>
      <c r="F28" s="7"/>
      <c r="G28" s="7"/>
      <c r="H28" s="1"/>
      <c r="I28" s="1"/>
    </row>
    <row r="29" spans="1:9" ht="36.75" customHeight="1">
      <c r="A29" s="5" t="s">
        <v>113</v>
      </c>
      <c r="B29" s="5" t="s">
        <v>96</v>
      </c>
      <c r="C29" s="12">
        <v>107</v>
      </c>
      <c r="D29" s="12">
        <v>57.1</v>
      </c>
      <c r="E29" s="11">
        <f t="shared" si="1"/>
        <v>53.364485981308405</v>
      </c>
      <c r="F29" s="7"/>
      <c r="G29" s="7"/>
      <c r="H29" s="1"/>
      <c r="I29" s="1"/>
    </row>
    <row r="30" spans="1:9" ht="42.75" customHeight="1">
      <c r="A30" s="5" t="s">
        <v>114</v>
      </c>
      <c r="B30" s="5" t="s">
        <v>97</v>
      </c>
      <c r="C30" s="12">
        <v>3.2</v>
      </c>
      <c r="D30" s="12">
        <v>2.4</v>
      </c>
      <c r="E30" s="11">
        <f t="shared" si="1"/>
        <v>74.99999999999999</v>
      </c>
      <c r="F30" s="7"/>
      <c r="G30" s="7"/>
      <c r="H30" s="1"/>
      <c r="I30" s="1"/>
    </row>
    <row r="31" spans="1:9" ht="13.5" customHeight="1">
      <c r="A31" s="3" t="s">
        <v>115</v>
      </c>
      <c r="B31" s="3" t="s">
        <v>99</v>
      </c>
      <c r="C31" s="22">
        <f>SUM(C32:C33)</f>
        <v>3567.6</v>
      </c>
      <c r="D31" s="22">
        <f>SUM(D32:D33)</f>
        <v>3125.9</v>
      </c>
      <c r="E31" s="16">
        <f t="shared" si="1"/>
        <v>87.61912770489965</v>
      </c>
      <c r="F31" s="7"/>
      <c r="G31" s="7"/>
      <c r="H31" s="1"/>
      <c r="I31" s="1"/>
    </row>
    <row r="32" spans="1:9" ht="65.25" customHeight="1">
      <c r="A32" s="5" t="s">
        <v>116</v>
      </c>
      <c r="B32" s="5" t="s">
        <v>100</v>
      </c>
      <c r="C32" s="12">
        <v>285.1</v>
      </c>
      <c r="D32" s="12">
        <v>285.1</v>
      </c>
      <c r="E32" s="11">
        <f t="shared" si="1"/>
        <v>100</v>
      </c>
      <c r="F32" s="7"/>
      <c r="G32" s="7"/>
      <c r="H32" s="1"/>
      <c r="I32" s="1"/>
    </row>
    <row r="33" spans="1:9" ht="29.25" customHeight="1">
      <c r="A33" s="5" t="s">
        <v>117</v>
      </c>
      <c r="B33" s="5" t="s">
        <v>101</v>
      </c>
      <c r="C33" s="12">
        <v>3282.5</v>
      </c>
      <c r="D33" s="12">
        <v>2840.8</v>
      </c>
      <c r="E33" s="11">
        <f t="shared" si="1"/>
        <v>86.54379284082255</v>
      </c>
      <c r="F33" s="7"/>
      <c r="G33" s="7"/>
      <c r="H33" s="1"/>
      <c r="I33" s="1"/>
    </row>
    <row r="34" spans="1:9" ht="12.75" customHeight="1">
      <c r="A34" s="5"/>
      <c r="B34" s="3" t="s">
        <v>42</v>
      </c>
      <c r="C34" s="16">
        <f>SUM(C5+C20)</f>
        <v>7702.3</v>
      </c>
      <c r="D34" s="16">
        <f>SUM(D5+D20)</f>
        <v>6196.6</v>
      </c>
      <c r="E34" s="16">
        <f t="shared" si="1"/>
        <v>80.45129376939356</v>
      </c>
      <c r="F34" s="7"/>
      <c r="G34" s="7"/>
      <c r="H34" s="1"/>
      <c r="I34" s="1"/>
    </row>
    <row r="35" spans="1:9" ht="15.75">
      <c r="A35" s="40" t="s">
        <v>26</v>
      </c>
      <c r="B35" s="40"/>
      <c r="C35" s="40"/>
      <c r="D35" s="40"/>
      <c r="E35" s="40"/>
      <c r="F35" s="7"/>
      <c r="G35" s="7"/>
      <c r="H35" s="1"/>
      <c r="I35" s="1"/>
    </row>
    <row r="36" spans="1:9" ht="35.25" customHeight="1">
      <c r="A36" s="2" t="s">
        <v>0</v>
      </c>
      <c r="B36" s="2" t="s">
        <v>5</v>
      </c>
      <c r="C36" s="27" t="s">
        <v>65</v>
      </c>
      <c r="D36" s="12" t="s">
        <v>134</v>
      </c>
      <c r="E36" s="28" t="s">
        <v>64</v>
      </c>
      <c r="F36" s="7"/>
      <c r="G36" s="7"/>
      <c r="H36" s="1"/>
      <c r="I36" s="1"/>
    </row>
    <row r="37" spans="1:9" ht="12.75">
      <c r="A37" s="4" t="s">
        <v>10</v>
      </c>
      <c r="B37" s="3" t="s">
        <v>11</v>
      </c>
      <c r="C37" s="32">
        <f>C38+C39+C40+C41+C42+C43</f>
        <v>3605.2</v>
      </c>
      <c r="D37" s="15">
        <f>SUM(D38:D43)</f>
        <v>2606.2999999999997</v>
      </c>
      <c r="E37" s="16">
        <f>(D37/C37)*100</f>
        <v>72.29279928991457</v>
      </c>
      <c r="F37" s="17"/>
      <c r="G37" s="7"/>
      <c r="H37" s="1"/>
      <c r="I37" s="1"/>
    </row>
    <row r="38" spans="1:9" ht="25.5">
      <c r="A38" s="8" t="s">
        <v>22</v>
      </c>
      <c r="B38" s="5" t="s">
        <v>54</v>
      </c>
      <c r="C38" s="12">
        <v>994</v>
      </c>
      <c r="D38" s="12">
        <v>783.3</v>
      </c>
      <c r="E38" s="11">
        <f aca="true" t="shared" si="2" ref="E38:E68">(D38/C38)*100</f>
        <v>78.80281690140845</v>
      </c>
      <c r="F38" s="7"/>
      <c r="G38" s="7"/>
      <c r="H38" s="1"/>
      <c r="I38" s="1"/>
    </row>
    <row r="39" spans="1:9" ht="38.25">
      <c r="A39" s="8" t="s">
        <v>23</v>
      </c>
      <c r="B39" s="5" t="s">
        <v>12</v>
      </c>
      <c r="C39" s="12">
        <v>2512.7</v>
      </c>
      <c r="D39" s="12">
        <v>1735.6</v>
      </c>
      <c r="E39" s="11">
        <f t="shared" si="2"/>
        <v>69.07310860826999</v>
      </c>
      <c r="F39" s="7"/>
      <c r="G39" s="7"/>
      <c r="H39" s="1"/>
      <c r="I39" s="1"/>
    </row>
    <row r="40" spans="1:9" ht="27.75" customHeight="1">
      <c r="A40" s="8" t="s">
        <v>78</v>
      </c>
      <c r="B40" s="5" t="s">
        <v>79</v>
      </c>
      <c r="C40" s="12">
        <v>31.4</v>
      </c>
      <c r="D40" s="12">
        <v>31.4</v>
      </c>
      <c r="E40" s="11">
        <f t="shared" si="2"/>
        <v>100</v>
      </c>
      <c r="F40" s="7"/>
      <c r="G40" s="7"/>
      <c r="H40" s="1"/>
      <c r="I40" s="1"/>
    </row>
    <row r="41" spans="1:9" ht="27.75" customHeight="1" hidden="1">
      <c r="A41" s="8" t="s">
        <v>118</v>
      </c>
      <c r="B41" s="5" t="s">
        <v>119</v>
      </c>
      <c r="C41" s="12">
        <v>0</v>
      </c>
      <c r="D41" s="12">
        <v>0</v>
      </c>
      <c r="E41" s="11">
        <v>0</v>
      </c>
      <c r="F41" s="7"/>
      <c r="G41" s="7"/>
      <c r="H41" s="1"/>
      <c r="I41" s="1"/>
    </row>
    <row r="42" spans="1:9" ht="12.75">
      <c r="A42" s="8" t="s">
        <v>66</v>
      </c>
      <c r="B42" s="5" t="s">
        <v>13</v>
      </c>
      <c r="C42" s="11">
        <v>1</v>
      </c>
      <c r="D42" s="12">
        <v>0</v>
      </c>
      <c r="E42" s="11">
        <f t="shared" si="2"/>
        <v>0</v>
      </c>
      <c r="F42" s="7"/>
      <c r="G42" s="7"/>
      <c r="H42" s="1"/>
      <c r="I42" s="1"/>
    </row>
    <row r="43" spans="1:9" ht="12.75">
      <c r="A43" s="8" t="s">
        <v>67</v>
      </c>
      <c r="B43" s="5" t="s">
        <v>55</v>
      </c>
      <c r="C43" s="13">
        <v>66.1</v>
      </c>
      <c r="D43" s="13">
        <v>56</v>
      </c>
      <c r="E43" s="11">
        <f t="shared" si="2"/>
        <v>84.72012102874433</v>
      </c>
      <c r="F43" s="7"/>
      <c r="G43" s="7"/>
      <c r="H43" s="1"/>
      <c r="I43" s="1"/>
    </row>
    <row r="44" spans="1:9" s="19" customFormat="1" ht="12.75">
      <c r="A44" s="14" t="s">
        <v>29</v>
      </c>
      <c r="B44" s="3" t="s">
        <v>30</v>
      </c>
      <c r="C44" s="15">
        <f>SUM(C45)</f>
        <v>107</v>
      </c>
      <c r="D44" s="15">
        <f>SUM(D45)</f>
        <v>57.1</v>
      </c>
      <c r="E44" s="16">
        <f t="shared" si="2"/>
        <v>53.364485981308405</v>
      </c>
      <c r="F44" s="17"/>
      <c r="G44" s="17"/>
      <c r="H44" s="18"/>
      <c r="I44" s="18"/>
    </row>
    <row r="45" spans="1:9" ht="12.75">
      <c r="A45" s="8" t="s">
        <v>43</v>
      </c>
      <c r="B45" s="5" t="s">
        <v>56</v>
      </c>
      <c r="C45" s="13">
        <v>107</v>
      </c>
      <c r="D45" s="13">
        <v>57.1</v>
      </c>
      <c r="E45" s="11">
        <f t="shared" si="2"/>
        <v>53.364485981308405</v>
      </c>
      <c r="F45" s="7"/>
      <c r="G45" s="7"/>
      <c r="H45" s="1"/>
      <c r="I45" s="1"/>
    </row>
    <row r="46" spans="1:9" s="19" customFormat="1" ht="25.5">
      <c r="A46" s="14" t="s">
        <v>14</v>
      </c>
      <c r="B46" s="3" t="s">
        <v>15</v>
      </c>
      <c r="C46" s="15">
        <f>SUM(C47:C48)</f>
        <v>28.9</v>
      </c>
      <c r="D46" s="15">
        <f>SUM(D47:D48)</f>
        <v>18.8</v>
      </c>
      <c r="E46" s="16">
        <f t="shared" si="2"/>
        <v>65.05190311418686</v>
      </c>
      <c r="F46" s="17"/>
      <c r="G46" s="17"/>
      <c r="H46" s="18"/>
      <c r="I46" s="18"/>
    </row>
    <row r="47" spans="1:9" ht="38.25">
      <c r="A47" s="8" t="s">
        <v>123</v>
      </c>
      <c r="B47" s="5" t="s">
        <v>57</v>
      </c>
      <c r="C47" s="12">
        <v>27.9</v>
      </c>
      <c r="D47" s="12">
        <v>17.8</v>
      </c>
      <c r="E47" s="11">
        <f>(D47/C47)*100</f>
        <v>63.799283154121866</v>
      </c>
      <c r="F47" s="7"/>
      <c r="G47" s="7"/>
      <c r="H47" s="1"/>
      <c r="I47" s="1"/>
    </row>
    <row r="48" spans="1:9" ht="25.5">
      <c r="A48" s="8" t="s">
        <v>124</v>
      </c>
      <c r="B48" s="5" t="s">
        <v>125</v>
      </c>
      <c r="C48" s="12">
        <v>1</v>
      </c>
      <c r="D48" s="12">
        <v>1</v>
      </c>
      <c r="E48" s="11">
        <f t="shared" si="2"/>
        <v>100</v>
      </c>
      <c r="F48" s="7"/>
      <c r="G48" s="7"/>
      <c r="H48" s="1"/>
      <c r="I48" s="1"/>
    </row>
    <row r="49" spans="1:9" s="19" customFormat="1" ht="18" customHeight="1">
      <c r="A49" s="14" t="s">
        <v>36</v>
      </c>
      <c r="B49" s="3" t="s">
        <v>37</v>
      </c>
      <c r="C49" s="15">
        <f>SUM(C50+C51)</f>
        <v>1968.3000000000002</v>
      </c>
      <c r="D49" s="15">
        <f>SUM(D50:D51)</f>
        <v>1734.6000000000001</v>
      </c>
      <c r="E49" s="16">
        <f t="shared" si="2"/>
        <v>88.12680993750952</v>
      </c>
      <c r="F49" s="17"/>
      <c r="G49" s="17" t="s">
        <v>120</v>
      </c>
      <c r="H49" s="18"/>
      <c r="I49" s="18"/>
    </row>
    <row r="50" spans="1:9" ht="12.75">
      <c r="A50" s="8" t="s">
        <v>80</v>
      </c>
      <c r="B50" s="5" t="s">
        <v>76</v>
      </c>
      <c r="C50" s="13">
        <v>1958.4</v>
      </c>
      <c r="D50" s="13">
        <v>1724.7</v>
      </c>
      <c r="E50" s="11">
        <f t="shared" si="2"/>
        <v>88.06678921568627</v>
      </c>
      <c r="F50" s="7"/>
      <c r="G50" s="7"/>
      <c r="H50" s="1"/>
      <c r="I50" s="1"/>
    </row>
    <row r="51" spans="1:9" ht="12.75">
      <c r="A51" s="8" t="s">
        <v>44</v>
      </c>
      <c r="B51" s="5" t="s">
        <v>45</v>
      </c>
      <c r="C51" s="13">
        <v>9.9</v>
      </c>
      <c r="D51" s="13">
        <v>9.9</v>
      </c>
      <c r="E51" s="11">
        <f t="shared" si="2"/>
        <v>100</v>
      </c>
      <c r="F51" s="7"/>
      <c r="G51" s="7"/>
      <c r="H51" s="1"/>
      <c r="I51" s="1"/>
    </row>
    <row r="52" spans="1:9" s="19" customFormat="1" ht="12.75">
      <c r="A52" s="14" t="s">
        <v>16</v>
      </c>
      <c r="B52" s="3" t="s">
        <v>17</v>
      </c>
      <c r="C52" s="15">
        <f>SUM(C53:C55)</f>
        <v>2162.6</v>
      </c>
      <c r="D52" s="15">
        <f>SUM(D53:D55)</f>
        <v>1747.1000000000001</v>
      </c>
      <c r="E52" s="16">
        <f t="shared" si="2"/>
        <v>80.78701562933507</v>
      </c>
      <c r="F52" s="17"/>
      <c r="G52" s="17"/>
      <c r="H52" s="18"/>
      <c r="I52" s="18"/>
    </row>
    <row r="53" spans="1:9" ht="12.75">
      <c r="A53" s="8" t="s">
        <v>24</v>
      </c>
      <c r="B53" s="5" t="s">
        <v>18</v>
      </c>
      <c r="C53" s="12">
        <v>250</v>
      </c>
      <c r="D53" s="12">
        <v>222.9</v>
      </c>
      <c r="E53" s="11">
        <f t="shared" si="2"/>
        <v>89.16000000000001</v>
      </c>
      <c r="F53" s="7"/>
      <c r="G53" s="7"/>
      <c r="H53" s="1"/>
      <c r="I53" s="1"/>
    </row>
    <row r="54" spans="1:9" ht="12.75">
      <c r="A54" s="8" t="s">
        <v>46</v>
      </c>
      <c r="B54" s="5" t="s">
        <v>47</v>
      </c>
      <c r="C54" s="13">
        <v>1912.6</v>
      </c>
      <c r="D54" s="13">
        <v>1524.2</v>
      </c>
      <c r="E54" s="11">
        <f t="shared" si="2"/>
        <v>79.69256509463558</v>
      </c>
      <c r="F54" s="7"/>
      <c r="G54" s="7"/>
      <c r="H54" s="1"/>
      <c r="I54" s="1"/>
    </row>
    <row r="55" spans="1:9" ht="12.75" hidden="1">
      <c r="A55" s="8" t="s">
        <v>51</v>
      </c>
      <c r="B55" s="5" t="s">
        <v>52</v>
      </c>
      <c r="C55" s="13">
        <v>0</v>
      </c>
      <c r="D55" s="13">
        <v>0</v>
      </c>
      <c r="E55" s="11">
        <v>0</v>
      </c>
      <c r="F55" s="7"/>
      <c r="G55" s="7"/>
      <c r="H55" s="1"/>
      <c r="I55" s="1"/>
    </row>
    <row r="56" spans="1:9" s="19" customFormat="1" ht="12.75">
      <c r="A56" s="14" t="s">
        <v>38</v>
      </c>
      <c r="B56" s="3" t="s">
        <v>53</v>
      </c>
      <c r="C56" s="15">
        <f>SUM(C57)</f>
        <v>10.5</v>
      </c>
      <c r="D56" s="15">
        <f>SUM(D57)</f>
        <v>10.5</v>
      </c>
      <c r="E56" s="16">
        <f t="shared" si="2"/>
        <v>100</v>
      </c>
      <c r="F56" s="17"/>
      <c r="G56" s="17"/>
      <c r="H56" s="18"/>
      <c r="I56" s="18"/>
    </row>
    <row r="57" spans="1:9" ht="12.75" customHeight="1">
      <c r="A57" s="8" t="s">
        <v>39</v>
      </c>
      <c r="B57" s="5" t="s">
        <v>104</v>
      </c>
      <c r="C57" s="13">
        <v>10.5</v>
      </c>
      <c r="D57" s="13">
        <v>10.5</v>
      </c>
      <c r="E57" s="11">
        <f t="shared" si="2"/>
        <v>100</v>
      </c>
      <c r="F57" s="7"/>
      <c r="G57" s="7"/>
      <c r="H57" s="1"/>
      <c r="I57" s="1"/>
    </row>
    <row r="58" spans="1:9" s="19" customFormat="1" ht="12.75">
      <c r="A58" s="14" t="s">
        <v>19</v>
      </c>
      <c r="B58" s="3" t="s">
        <v>68</v>
      </c>
      <c r="C58" s="15">
        <f>SUM(C59:C60)</f>
        <v>1567.1</v>
      </c>
      <c r="D58" s="15">
        <f>SUM(D59:D60)</f>
        <v>1077.9</v>
      </c>
      <c r="E58" s="16">
        <f t="shared" si="2"/>
        <v>68.78310254610427</v>
      </c>
      <c r="F58" s="17"/>
      <c r="G58" s="17"/>
      <c r="H58" s="18"/>
      <c r="I58" s="18"/>
    </row>
    <row r="59" spans="1:9" ht="12.75">
      <c r="A59" s="8" t="s">
        <v>25</v>
      </c>
      <c r="B59" s="5" t="s">
        <v>20</v>
      </c>
      <c r="C59" s="12">
        <v>1566.1</v>
      </c>
      <c r="D59" s="12">
        <v>1076.9</v>
      </c>
      <c r="E59" s="11">
        <f t="shared" si="2"/>
        <v>68.76316965711003</v>
      </c>
      <c r="F59" s="7"/>
      <c r="G59" s="7"/>
      <c r="H59" s="1"/>
      <c r="I59" s="1"/>
    </row>
    <row r="60" spans="1:9" ht="12.75">
      <c r="A60" s="8" t="s">
        <v>41</v>
      </c>
      <c r="B60" s="5" t="s">
        <v>77</v>
      </c>
      <c r="C60" s="12">
        <v>1</v>
      </c>
      <c r="D60" s="12">
        <v>1</v>
      </c>
      <c r="E60" s="11">
        <f t="shared" si="2"/>
        <v>100</v>
      </c>
      <c r="F60" s="7"/>
      <c r="G60" s="7"/>
      <c r="H60" s="1"/>
      <c r="I60" s="1"/>
    </row>
    <row r="61" spans="1:9" ht="12.75">
      <c r="A61" s="14" t="s">
        <v>33</v>
      </c>
      <c r="B61" s="3" t="s">
        <v>34</v>
      </c>
      <c r="C61" s="15">
        <f>SUM(C63+C62)</f>
        <v>12</v>
      </c>
      <c r="D61" s="15">
        <f>D62+D63</f>
        <v>9</v>
      </c>
      <c r="E61" s="16">
        <f t="shared" si="2"/>
        <v>75</v>
      </c>
      <c r="F61" s="17"/>
      <c r="G61" s="7"/>
      <c r="H61" s="1"/>
      <c r="I61" s="1"/>
    </row>
    <row r="62" spans="1:9" s="25" customFormat="1" ht="12.75">
      <c r="A62" s="8" t="s">
        <v>60</v>
      </c>
      <c r="B62" s="5" t="s">
        <v>61</v>
      </c>
      <c r="C62" s="13">
        <v>12</v>
      </c>
      <c r="D62" s="13">
        <v>9</v>
      </c>
      <c r="E62" s="11">
        <f t="shared" si="2"/>
        <v>75</v>
      </c>
      <c r="F62" s="7"/>
      <c r="G62" s="7"/>
      <c r="H62" s="24"/>
      <c r="I62" s="24"/>
    </row>
    <row r="63" spans="1:9" ht="0.75" customHeight="1">
      <c r="A63" s="8" t="s">
        <v>35</v>
      </c>
      <c r="B63" s="5" t="s">
        <v>59</v>
      </c>
      <c r="C63" s="13">
        <v>0</v>
      </c>
      <c r="D63" s="13"/>
      <c r="E63" s="11" t="e">
        <f t="shared" si="2"/>
        <v>#DIV/0!</v>
      </c>
      <c r="F63" s="7"/>
      <c r="G63" s="7"/>
      <c r="H63" s="1"/>
      <c r="I63" s="1"/>
    </row>
    <row r="64" spans="1:9" s="19" customFormat="1" ht="15" customHeight="1">
      <c r="A64" s="14" t="s">
        <v>62</v>
      </c>
      <c r="B64" s="3" t="s">
        <v>58</v>
      </c>
      <c r="C64" s="15">
        <f>SUM(C65)</f>
        <v>11</v>
      </c>
      <c r="D64" s="15">
        <f>SUM(D65)</f>
        <v>1</v>
      </c>
      <c r="E64" s="16">
        <f t="shared" si="2"/>
        <v>9.090909090909092</v>
      </c>
      <c r="F64" s="17"/>
      <c r="G64" s="23"/>
      <c r="H64" s="18"/>
      <c r="I64" s="18"/>
    </row>
    <row r="65" spans="1:9" s="21" customFormat="1" ht="25.5">
      <c r="A65" s="8" t="s">
        <v>69</v>
      </c>
      <c r="B65" s="5" t="s">
        <v>70</v>
      </c>
      <c r="C65" s="13">
        <v>11</v>
      </c>
      <c r="D65" s="13">
        <v>1</v>
      </c>
      <c r="E65" s="11">
        <f t="shared" si="2"/>
        <v>9.090909090909092</v>
      </c>
      <c r="F65" s="7"/>
      <c r="G65" s="23"/>
      <c r="H65" s="20"/>
      <c r="I65" s="20"/>
    </row>
    <row r="66" spans="1:9" s="19" customFormat="1" ht="12.75">
      <c r="A66" s="14" t="s">
        <v>71</v>
      </c>
      <c r="B66" s="3" t="s">
        <v>74</v>
      </c>
      <c r="C66" s="15">
        <f>SUM(C67)</f>
        <v>30</v>
      </c>
      <c r="D66" s="15">
        <f>SUM(D67)</f>
        <v>15</v>
      </c>
      <c r="E66" s="16">
        <f t="shared" si="2"/>
        <v>50</v>
      </c>
      <c r="F66" s="17"/>
      <c r="G66" s="26"/>
      <c r="H66" s="18"/>
      <c r="I66" s="18"/>
    </row>
    <row r="67" spans="1:9" s="21" customFormat="1" ht="27.75" customHeight="1">
      <c r="A67" s="8" t="s">
        <v>72</v>
      </c>
      <c r="B67" s="5" t="s">
        <v>73</v>
      </c>
      <c r="C67" s="13">
        <v>30</v>
      </c>
      <c r="D67" s="13">
        <v>15</v>
      </c>
      <c r="E67" s="11">
        <f t="shared" si="2"/>
        <v>50</v>
      </c>
      <c r="F67" s="7"/>
      <c r="G67" s="23"/>
      <c r="H67" s="20"/>
      <c r="I67" s="20"/>
    </row>
    <row r="68" spans="1:9" s="19" customFormat="1" ht="12.75">
      <c r="A68" s="14"/>
      <c r="B68" s="3" t="s">
        <v>21</v>
      </c>
      <c r="C68" s="33">
        <f>SUM(C37+C44+C46+C49+C52+C56+C58+C61+C64+C66)</f>
        <v>9502.6</v>
      </c>
      <c r="D68" s="33">
        <f>SUM(D37+D44+D46+D49+D52+D56+D58+D61+D64+D66)</f>
        <v>7277.300000000001</v>
      </c>
      <c r="E68" s="16">
        <f t="shared" si="2"/>
        <v>76.58219855618464</v>
      </c>
      <c r="F68" s="17"/>
      <c r="G68" s="17"/>
      <c r="H68" s="18"/>
      <c r="I68" s="18"/>
    </row>
    <row r="69" spans="1:9" ht="12.75">
      <c r="A69" s="8"/>
      <c r="B69" s="5" t="s">
        <v>40</v>
      </c>
      <c r="C69" s="11">
        <f>SUM(C34-C68)</f>
        <v>-1800.3000000000002</v>
      </c>
      <c r="D69" s="11">
        <f>D34-D68</f>
        <v>-1080.7000000000007</v>
      </c>
      <c r="E69" s="16"/>
      <c r="F69" s="7"/>
      <c r="G69" s="7"/>
      <c r="H69" s="1"/>
      <c r="I69" s="1"/>
    </row>
    <row r="70" spans="1:9" ht="57" customHeight="1">
      <c r="A70" s="34"/>
      <c r="B70" s="35"/>
      <c r="C70" s="36"/>
      <c r="D70" s="37"/>
      <c r="E70" s="37"/>
      <c r="F70" s="7"/>
      <c r="G70" s="7"/>
      <c r="H70" s="1"/>
      <c r="I70" s="1"/>
    </row>
    <row r="71" spans="3:9" ht="12.75">
      <c r="C71" s="9"/>
      <c r="D71" s="9"/>
      <c r="E71" s="9"/>
      <c r="F71" s="7"/>
      <c r="G71" s="7"/>
      <c r="H71" s="1"/>
      <c r="I71" s="1"/>
    </row>
    <row r="72" spans="1:9" ht="12.75">
      <c r="A72" s="6"/>
      <c r="B72" s="6"/>
      <c r="C72" s="9"/>
      <c r="D72" s="9"/>
      <c r="E72" s="9"/>
      <c r="F72" s="7"/>
      <c r="G72" s="7"/>
      <c r="H72" s="1"/>
      <c r="I72" s="1"/>
    </row>
    <row r="73" spans="1:9" ht="12.75">
      <c r="A73" s="6"/>
      <c r="B73" s="6"/>
      <c r="C73" s="9"/>
      <c r="D73" s="9"/>
      <c r="E73" s="9"/>
      <c r="F73" s="7"/>
      <c r="G73" s="7"/>
      <c r="H73" s="1"/>
      <c r="I73" s="1"/>
    </row>
    <row r="74" spans="1:9" ht="12.75">
      <c r="A74" s="6"/>
      <c r="B74" s="6"/>
      <c r="C74" s="9"/>
      <c r="D74" s="9"/>
      <c r="E74" s="9"/>
      <c r="F74" s="7"/>
      <c r="G74" s="7"/>
      <c r="H74" s="1"/>
      <c r="I74" s="1"/>
    </row>
    <row r="75" spans="1:7" ht="12.75">
      <c r="A75" s="6"/>
      <c r="B75" s="6"/>
      <c r="C75" s="7"/>
      <c r="D75" s="7"/>
      <c r="E75" s="7"/>
      <c r="F75" s="6"/>
      <c r="G75" s="6"/>
    </row>
    <row r="76" spans="1:7" ht="12.75">
      <c r="A76" s="6"/>
      <c r="B76" s="6"/>
      <c r="C76" s="7"/>
      <c r="D76" s="7"/>
      <c r="E76" s="7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6"/>
      <c r="B166" s="6"/>
      <c r="C166" s="6"/>
      <c r="D166" s="6"/>
      <c r="E166" s="6"/>
      <c r="F166" s="6"/>
      <c r="G166" s="6"/>
    </row>
    <row r="167" spans="1:7" ht="12.75">
      <c r="A167" s="6"/>
      <c r="B167" s="6"/>
      <c r="C167" s="6"/>
      <c r="D167" s="6"/>
      <c r="E167" s="6"/>
      <c r="F167" s="6"/>
      <c r="G167" s="6"/>
    </row>
    <row r="168" spans="1:7" ht="12.75">
      <c r="A168" s="6"/>
      <c r="B168" s="6"/>
      <c r="C168" s="6"/>
      <c r="D168" s="6"/>
      <c r="E168" s="6"/>
      <c r="F168" s="6"/>
      <c r="G168" s="6"/>
    </row>
    <row r="169" spans="1:7" ht="12.75">
      <c r="A169" s="6"/>
      <c r="B169" s="6"/>
      <c r="C169" s="6"/>
      <c r="D169" s="6"/>
      <c r="E169" s="6"/>
      <c r="F169" s="6"/>
      <c r="G169" s="6"/>
    </row>
    <row r="170" spans="1:7" ht="12.75">
      <c r="A170" s="6"/>
      <c r="B170" s="6"/>
      <c r="C170" s="6"/>
      <c r="D170" s="6"/>
      <c r="E170" s="6"/>
      <c r="F170" s="6"/>
      <c r="G170" s="6"/>
    </row>
    <row r="171" spans="1:7" ht="12.75">
      <c r="A171" s="6"/>
      <c r="B171" s="6"/>
      <c r="C171" s="6"/>
      <c r="D171" s="6"/>
      <c r="E171" s="6"/>
      <c r="F171" s="6"/>
      <c r="G171" s="6"/>
    </row>
    <row r="172" spans="1:7" ht="12.75">
      <c r="A172" s="6"/>
      <c r="B172" s="6"/>
      <c r="C172" s="6"/>
      <c r="D172" s="6"/>
      <c r="E172" s="6"/>
      <c r="F172" s="6"/>
      <c r="G172" s="6"/>
    </row>
    <row r="173" spans="1:7" ht="12.75">
      <c r="A173" s="6"/>
      <c r="B173" s="6"/>
      <c r="C173" s="6"/>
      <c r="D173" s="6"/>
      <c r="E173" s="6"/>
      <c r="F173" s="6"/>
      <c r="G173" s="6"/>
    </row>
    <row r="174" spans="1:7" ht="12.75">
      <c r="A174" s="6"/>
      <c r="B174" s="6"/>
      <c r="C174" s="6"/>
      <c r="D174" s="6"/>
      <c r="E174" s="6"/>
      <c r="F174" s="6"/>
      <c r="G174" s="6"/>
    </row>
    <row r="175" spans="1:7" ht="12.75">
      <c r="A175" s="6"/>
      <c r="B175" s="6"/>
      <c r="C175" s="6"/>
      <c r="D175" s="6"/>
      <c r="E175" s="6"/>
      <c r="F175" s="6"/>
      <c r="G175" s="6"/>
    </row>
    <row r="176" spans="1:7" ht="12.75">
      <c r="A176" s="6"/>
      <c r="B176" s="6"/>
      <c r="C176" s="6"/>
      <c r="D176" s="6"/>
      <c r="E176" s="6"/>
      <c r="F176" s="6"/>
      <c r="G176" s="6"/>
    </row>
    <row r="177" spans="1:7" ht="12.75">
      <c r="A177" s="6"/>
      <c r="B177" s="6"/>
      <c r="C177" s="6"/>
      <c r="D177" s="6"/>
      <c r="E177" s="6"/>
      <c r="F177" s="6"/>
      <c r="G177" s="6"/>
    </row>
    <row r="178" spans="1:7" ht="12.75">
      <c r="A178" s="6"/>
      <c r="B178" s="6"/>
      <c r="C178" s="6"/>
      <c r="D178" s="6"/>
      <c r="E178" s="6"/>
      <c r="F178" s="6"/>
      <c r="G178" s="6"/>
    </row>
    <row r="179" spans="1:7" ht="12.75">
      <c r="A179" s="6"/>
      <c r="B179" s="6"/>
      <c r="C179" s="6"/>
      <c r="D179" s="6"/>
      <c r="E179" s="6"/>
      <c r="F179" s="6"/>
      <c r="G179" s="6"/>
    </row>
    <row r="180" spans="1:7" ht="12.75">
      <c r="A180" s="6"/>
      <c r="B180" s="6"/>
      <c r="C180" s="6"/>
      <c r="D180" s="6"/>
      <c r="E180" s="6"/>
      <c r="F180" s="6"/>
      <c r="G180" s="6"/>
    </row>
    <row r="181" spans="1:7" ht="12.75">
      <c r="A181" s="6"/>
      <c r="B181" s="6"/>
      <c r="C181" s="6"/>
      <c r="D181" s="6"/>
      <c r="E181" s="6"/>
      <c r="F181" s="6"/>
      <c r="G181" s="6"/>
    </row>
    <row r="182" spans="1:7" ht="12.75">
      <c r="A182" s="6"/>
      <c r="B182" s="6"/>
      <c r="C182" s="6"/>
      <c r="D182" s="6"/>
      <c r="E182" s="6"/>
      <c r="F182" s="6"/>
      <c r="G182" s="6"/>
    </row>
    <row r="183" spans="1:7" ht="12.75">
      <c r="A183" s="6"/>
      <c r="B183" s="6"/>
      <c r="C183" s="6"/>
      <c r="D183" s="6"/>
      <c r="E183" s="6"/>
      <c r="F183" s="6"/>
      <c r="G183" s="6"/>
    </row>
    <row r="184" spans="1:7" ht="12.75">
      <c r="A184" s="6"/>
      <c r="B184" s="6"/>
      <c r="C184" s="6"/>
      <c r="D184" s="6"/>
      <c r="E184" s="6"/>
      <c r="F184" s="6"/>
      <c r="G184" s="6"/>
    </row>
    <row r="185" spans="1:7" ht="12.75">
      <c r="A185" s="6"/>
      <c r="B185" s="6"/>
      <c r="C185" s="6"/>
      <c r="D185" s="6"/>
      <c r="E185" s="6"/>
      <c r="F185" s="6"/>
      <c r="G185" s="6"/>
    </row>
    <row r="186" spans="1:7" ht="12.75">
      <c r="A186" s="6"/>
      <c r="B186" s="6"/>
      <c r="C186" s="6"/>
      <c r="D186" s="6"/>
      <c r="E186" s="6"/>
      <c r="F186" s="6"/>
      <c r="G186" s="6"/>
    </row>
    <row r="187" spans="1:7" ht="12.75">
      <c r="A187" s="6"/>
      <c r="B187" s="6"/>
      <c r="C187" s="6"/>
      <c r="D187" s="6"/>
      <c r="E187" s="6"/>
      <c r="F187" s="6"/>
      <c r="G187" s="6"/>
    </row>
    <row r="188" spans="1:7" ht="12.75">
      <c r="A188" s="6"/>
      <c r="B188" s="6"/>
      <c r="C188" s="6"/>
      <c r="D188" s="6"/>
      <c r="E188" s="6"/>
      <c r="F188" s="6"/>
      <c r="G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</sheetData>
  <sheetProtection/>
  <mergeCells count="6">
    <mergeCell ref="A70:B70"/>
    <mergeCell ref="C70:E70"/>
    <mergeCell ref="A1:E1"/>
    <mergeCell ref="A2:D2"/>
    <mergeCell ref="A35:E35"/>
    <mergeCell ref="A4:E4"/>
  </mergeCells>
  <printOptions/>
  <pageMargins left="1.1811023622047245" right="0.1968503937007874" top="0.5905511811023623" bottom="0.5905511811023623" header="0" footer="0"/>
  <pageSetup fitToHeight="3" horizontalDpi="600" verticalDpi="600" orientation="portrait" paperSize="9" scale="75" r:id="rId1"/>
  <rowBreaks count="1" manualBreakCount="1">
    <brk id="3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Markeeva</dc:creator>
  <cp:keywords/>
  <dc:description/>
  <cp:lastModifiedBy>КСП2</cp:lastModifiedBy>
  <cp:lastPrinted>2022-04-05T12:29:12Z</cp:lastPrinted>
  <dcterms:created xsi:type="dcterms:W3CDTF">2006-09-21T11:44:30Z</dcterms:created>
  <dcterms:modified xsi:type="dcterms:W3CDTF">2023-10-04T10:58:37Z</dcterms:modified>
  <cp:category/>
  <cp:version/>
  <cp:contentType/>
  <cp:contentStatus/>
</cp:coreProperties>
</file>